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54B45AA6-2A89-48B3-AF6E-816C71EBF693}" xr6:coauthVersionLast="47" xr6:coauthVersionMax="47" xr10:uidLastSave="{00000000-0000-0000-0000-000000000000}"/>
  <bookViews>
    <workbookView xWindow="15984" yWindow="3744" windowWidth="23016" windowHeight="12936" xr2:uid="{00000000-000D-0000-FFFF-FFFF00000000}"/>
  </bookViews>
  <sheets>
    <sheet name="Kalkulator pakietu mobilności" sheetId="1" r:id="rId1"/>
  </sheets>
  <calcPr calcId="181029"/>
</workbook>
</file>

<file path=xl/calcChain.xml><?xml version="1.0" encoding="utf-8"?>
<calcChain xmlns="http://schemas.openxmlformats.org/spreadsheetml/2006/main">
  <c r="B19" i="1" l="1"/>
  <c r="B18" i="1"/>
  <c r="B22" i="1"/>
  <c r="B21" i="1"/>
  <c r="B15" i="1"/>
  <c r="B16" i="1" s="1"/>
  <c r="B17" i="1" s="1"/>
  <c r="B14" i="1"/>
  <c r="B20" i="1" l="1"/>
</calcChain>
</file>

<file path=xl/sharedStrings.xml><?xml version="1.0" encoding="utf-8"?>
<sst xmlns="http://schemas.openxmlformats.org/spreadsheetml/2006/main" count="22" uniqueCount="22">
  <si>
    <t>Wynagrodzenie brutto</t>
  </si>
  <si>
    <t>Podstawa do ZUS</t>
  </si>
  <si>
    <t>Składki ZUS</t>
  </si>
  <si>
    <t>KUP</t>
  </si>
  <si>
    <t>Podstaw  obliczenia zaliczki</t>
  </si>
  <si>
    <t>Ulga podatkowa</t>
  </si>
  <si>
    <t>Zaliczka na podatek</t>
  </si>
  <si>
    <t>Podstawa składki zdrowotnej</t>
  </si>
  <si>
    <t>Składka zdrowotna</t>
  </si>
  <si>
    <t>Diety zagraniczne</t>
  </si>
  <si>
    <t>Składki ZUS do odliczenia od podatku</t>
  </si>
  <si>
    <t>Emerytalne</t>
  </si>
  <si>
    <t>Rentowe</t>
  </si>
  <si>
    <t>Chorobowe</t>
  </si>
  <si>
    <t>Zdrowotne</t>
  </si>
  <si>
    <t>Podatek</t>
  </si>
  <si>
    <t>Dane wejściowe</t>
  </si>
  <si>
    <t>Obliczenia</t>
  </si>
  <si>
    <t>Parametry stałe</t>
  </si>
  <si>
    <t>Mała Księgowość "Rzeczpospolitej"
Kalkulator Pakietu Mobilności</t>
  </si>
  <si>
    <t>Podstawa opodatkowania</t>
  </si>
  <si>
    <t>Zaliczka na podatek do wpłaty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</si>
</sst>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5" fillId="4" borderId="0" applyNumberFormat="0" applyBorder="0" applyAlignment="0" applyProtection="0"/>
    <xf numFmtId="0" fontId="6" fillId="0" borderId="5" applyNumberFormat="0" applyFill="0" applyAlignment="0" applyProtection="0"/>
  </cellStyleXfs>
  <cellXfs count="9">
    <xf numFmtId="0" fontId="0" fillId="0" borderId="0" xfId="0"/>
    <xf numFmtId="9" fontId="5" fillId="4" borderId="0" xfId="4" applyNumberFormat="1"/>
    <xf numFmtId="10" fontId="5" fillId="4" borderId="0" xfId="4" applyNumberFormat="1"/>
    <xf numFmtId="2" fontId="3" fillId="2" borderId="4" xfId="2" applyNumberFormat="1" applyBorder="1"/>
    <xf numFmtId="0" fontId="0" fillId="0" borderId="3" xfId="0" applyBorder="1"/>
    <xf numFmtId="0" fontId="1" fillId="0" borderId="3" xfId="0" applyFont="1" applyBorder="1"/>
    <xf numFmtId="2" fontId="4" fillId="3" borderId="3" xfId="3" applyNumberFormat="1" applyBorder="1"/>
    <xf numFmtId="0" fontId="6" fillId="0" borderId="5" xfId="5" applyAlignment="1">
      <alignment horizontal="center"/>
    </xf>
    <xf numFmtId="0" fontId="2" fillId="0" borderId="1" xfId="1" applyAlignment="1">
      <alignment horizontal="center" wrapText="1"/>
    </xf>
  </cellXfs>
  <cellStyles count="6">
    <cellStyle name="Accent5" xfId="4" builtinId="45"/>
    <cellStyle name="Calculation" xfId="3" builtinId="22"/>
    <cellStyle name="Heading 1" xfId="1" builtinId="16"/>
    <cellStyle name="Heading 2" xfId="5" builtinId="17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>
      <selection activeCell="B19" sqref="B19"/>
    </sheetView>
  </sheetViews>
  <sheetFormatPr defaultRowHeight="15" x14ac:dyDescent="0.25"/>
  <cols>
    <col min="1" max="1" width="64.28515625" customWidth="1"/>
    <col min="2" max="2" width="16.140625" customWidth="1"/>
    <col min="3" max="14" width="9.28515625" customWidth="1"/>
  </cols>
  <sheetData>
    <row r="1" spans="1:2" ht="42" customHeight="1" thickBot="1" x14ac:dyDescent="0.35">
      <c r="A1" s="8" t="s">
        <v>19</v>
      </c>
      <c r="B1" s="8"/>
    </row>
    <row r="2" spans="1:2" ht="18.75" thickTop="1" thickBot="1" x14ac:dyDescent="0.35">
      <c r="A2" s="7" t="s">
        <v>16</v>
      </c>
      <c r="B2" s="7"/>
    </row>
    <row r="3" spans="1:2" ht="15.75" thickTop="1" x14ac:dyDescent="0.25">
      <c r="A3" s="4" t="s">
        <v>0</v>
      </c>
      <c r="B3" s="3">
        <v>8912.6</v>
      </c>
    </row>
    <row r="4" spans="1:2" x14ac:dyDescent="0.25">
      <c r="A4" s="4" t="s">
        <v>3</v>
      </c>
      <c r="B4" s="3">
        <v>250</v>
      </c>
    </row>
    <row r="5" spans="1:2" x14ac:dyDescent="0.25">
      <c r="A5" s="4" t="s">
        <v>9</v>
      </c>
      <c r="B5" s="3">
        <v>6082.64</v>
      </c>
    </row>
    <row r="6" spans="1:2" x14ac:dyDescent="0.25">
      <c r="A6" s="4" t="s">
        <v>5</v>
      </c>
      <c r="B6" s="3">
        <v>300</v>
      </c>
    </row>
    <row r="7" spans="1:2" ht="18" thickBot="1" x14ac:dyDescent="0.35">
      <c r="A7" s="7" t="s">
        <v>18</v>
      </c>
      <c r="B7" s="7"/>
    </row>
    <row r="8" spans="1:2" ht="15.75" thickTop="1" x14ac:dyDescent="0.25">
      <c r="A8" t="s">
        <v>11</v>
      </c>
      <c r="B8" s="2">
        <v>9.7600000000000006E-2</v>
      </c>
    </row>
    <row r="9" spans="1:2" x14ac:dyDescent="0.25">
      <c r="A9" t="s">
        <v>12</v>
      </c>
      <c r="B9" s="2">
        <v>1.4999999999999999E-2</v>
      </c>
    </row>
    <row r="10" spans="1:2" x14ac:dyDescent="0.25">
      <c r="A10" t="s">
        <v>13</v>
      </c>
      <c r="B10" s="2">
        <v>2.4500000000000001E-2</v>
      </c>
    </row>
    <row r="11" spans="1:2" x14ac:dyDescent="0.25">
      <c r="A11" t="s">
        <v>14</v>
      </c>
      <c r="B11" s="2">
        <v>0.09</v>
      </c>
    </row>
    <row r="12" spans="1:2" x14ac:dyDescent="0.25">
      <c r="A12" t="s">
        <v>15</v>
      </c>
      <c r="B12" s="1">
        <v>0.12</v>
      </c>
    </row>
    <row r="13" spans="1:2" ht="18" thickBot="1" x14ac:dyDescent="0.35">
      <c r="A13" s="7" t="s">
        <v>17</v>
      </c>
      <c r="B13" s="7"/>
    </row>
    <row r="14" spans="1:2" ht="15.75" customHeight="1" thickTop="1" x14ac:dyDescent="0.25">
      <c r="A14" s="5" t="s">
        <v>20</v>
      </c>
      <c r="B14" s="6">
        <f>B3-0.3*B5</f>
        <v>7087.808</v>
      </c>
    </row>
    <row r="15" spans="1:2" x14ac:dyDescent="0.25">
      <c r="A15" s="5" t="s">
        <v>1</v>
      </c>
      <c r="B15" s="6">
        <f>MIN(MAX(B3-B5, 7678.57), B3)</f>
        <v>7678.57</v>
      </c>
    </row>
    <row r="16" spans="1:2" x14ac:dyDescent="0.25">
      <c r="A16" s="4" t="s">
        <v>2</v>
      </c>
      <c r="B16" s="6">
        <f>ROUND(B15*(B8+B9+B10),2)</f>
        <v>1052.73</v>
      </c>
    </row>
    <row r="17" spans="1:2" x14ac:dyDescent="0.25">
      <c r="A17" s="4" t="s">
        <v>10</v>
      </c>
      <c r="B17" s="6">
        <f>MIN(ROUND(B16/B15*B14,2), B16)</f>
        <v>971.74</v>
      </c>
    </row>
    <row r="18" spans="1:2" x14ac:dyDescent="0.25">
      <c r="A18" s="5" t="s">
        <v>4</v>
      </c>
      <c r="B18" s="6">
        <f>B14-B4-B17</f>
        <v>5866.0680000000002</v>
      </c>
    </row>
    <row r="19" spans="1:2" x14ac:dyDescent="0.25">
      <c r="A19" s="4" t="s">
        <v>6</v>
      </c>
      <c r="B19" s="6">
        <f>MAX(ROUND((B18*B12)-B6,2),0)</f>
        <v>403.93</v>
      </c>
    </row>
    <row r="20" spans="1:2" x14ac:dyDescent="0.25">
      <c r="A20" s="5" t="s">
        <v>7</v>
      </c>
      <c r="B20" s="6">
        <f>B15-B16</f>
        <v>6625.84</v>
      </c>
    </row>
    <row r="21" spans="1:2" x14ac:dyDescent="0.25">
      <c r="A21" s="4" t="s">
        <v>8</v>
      </c>
      <c r="B21" s="6">
        <f>B20*B11</f>
        <v>596.32560000000001</v>
      </c>
    </row>
    <row r="22" spans="1:2" x14ac:dyDescent="0.25">
      <c r="A22" s="5" t="s">
        <v>21</v>
      </c>
      <c r="B22" s="6">
        <f>ROUND(B19,0)</f>
        <v>404</v>
      </c>
    </row>
  </sheetData>
  <protectedRanges>
    <protectedRange sqref="B14:B22" name="Obliczenia"/>
    <protectedRange sqref="B8:B12" name="Parametry stałe"/>
    <protectedRange sqref="B3:B6" name="Dane wejściowe"/>
  </protectedRanges>
  <mergeCells count="4">
    <mergeCell ref="A2:B2"/>
    <mergeCell ref="A13:B13"/>
    <mergeCell ref="A7:B7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pakietu mobilności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Mała Księgowość Kalkulator Mobilności</dc:title>
  <dc:creator/>
  <cp:lastModifiedBy/>
  <dcterms:created xsi:type="dcterms:W3CDTF">2022-04-10T12:38:14Z</dcterms:created>
  <dcterms:modified xsi:type="dcterms:W3CDTF">2024-03-20T11:18:36Z</dcterms:modified>
</cp:coreProperties>
</file>